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24226"/>
  <mc:AlternateContent xmlns:mc="http://schemas.openxmlformats.org/markup-compatibility/2006">
    <mc:Choice Requires="x15">
      <x15ac:absPath xmlns:x15ac="http://schemas.microsoft.com/office/spreadsheetml/2010/11/ac" url="C:\Users\jane.etverk\Documents\VEEB\DOK\Leht KAUBAVEDU\alaleht_kaubaveoga seotud regulatsioon\"/>
    </mc:Choice>
  </mc:AlternateContent>
  <xr:revisionPtr revIDLastSave="0" documentId="13_ncr:1_{323B2724-6CC2-45DD-BF10-FEFE9B9F26A0}" xr6:coauthVersionLast="33" xr6:coauthVersionMax="33" xr10:uidLastSave="{00000000-0000-0000-0000-000000000000}"/>
  <bookViews>
    <workbookView xWindow="1965" yWindow="-90" windowWidth="16440" windowHeight="6930" xr2:uid="{00000000-000D-0000-FFFF-FFFF00000000}"/>
  </bookViews>
  <sheets>
    <sheet name="KHLM" sheetId="1" r:id="rId1"/>
    <sheet name="SKAALA" sheetId="2" r:id="rId2"/>
  </sheets>
  <calcPr calcId="179017"/>
</workbook>
</file>

<file path=xl/calcChain.xml><?xml version="1.0" encoding="utf-8"?>
<calcChain xmlns="http://schemas.openxmlformats.org/spreadsheetml/2006/main">
  <c r="G43" i="1" l="1"/>
  <c r="G37" i="1" l="1"/>
  <c r="G36" i="1" l="1"/>
  <c r="F35" i="1" l="1"/>
  <c r="G35" i="1" s="1"/>
  <c r="G29" i="1" l="1"/>
  <c r="B36" i="2"/>
  <c r="B37" i="2"/>
  <c r="B38" i="2" s="1"/>
  <c r="B39" i="2" s="1"/>
  <c r="F34" i="1"/>
  <c r="G34" i="1" s="1"/>
  <c r="F33" i="1"/>
  <c r="G33" i="1" s="1"/>
  <c r="F32" i="1"/>
  <c r="F38" i="1" s="1"/>
  <c r="B40" i="2" l="1"/>
  <c r="B41" i="2" s="1"/>
  <c r="B42" i="2" s="1"/>
  <c r="B43" i="2" s="1"/>
  <c r="B44" i="2" s="1"/>
  <c r="B45" i="2" s="1"/>
  <c r="B46" i="2" s="1"/>
  <c r="B47" i="2" s="1"/>
  <c r="B48" i="2" s="1"/>
  <c r="B49" i="2" s="1"/>
  <c r="G49" i="1"/>
  <c r="G32" i="1"/>
  <c r="G38" i="1" s="1"/>
  <c r="G45" i="1" s="1"/>
  <c r="G47" i="1" s="1"/>
</calcChain>
</file>

<file path=xl/sharedStrings.xml><?xml version="1.0" encoding="utf-8"?>
<sst xmlns="http://schemas.openxmlformats.org/spreadsheetml/2006/main" count="75" uniqueCount="75">
  <si>
    <t>Baasperioodi keskmine:</t>
  </si>
  <si>
    <t xml:space="preserve"> Kütusehinna lisamakse</t>
  </si>
  <si>
    <t>Kütteõli keskmine hind (USD/t)</t>
  </si>
  <si>
    <t>571…590</t>
  </si>
  <si>
    <t>591…610</t>
  </si>
  <si>
    <t>611…630</t>
  </si>
  <si>
    <t>631…650</t>
  </si>
  <si>
    <t>651…670</t>
  </si>
  <si>
    <t>671…690</t>
  </si>
  <si>
    <t>691…710</t>
  </si>
  <si>
    <t>711…730</t>
  </si>
  <si>
    <t>731…750</t>
  </si>
  <si>
    <t>751…770</t>
  </si>
  <si>
    <t>771…790</t>
  </si>
  <si>
    <t>791…810</t>
  </si>
  <si>
    <t>811…830</t>
  </si>
  <si>
    <t>831…850</t>
  </si>
  <si>
    <t>851…870</t>
  </si>
  <si>
    <t>871…890</t>
  </si>
  <si>
    <t>891…910</t>
  </si>
  <si>
    <t>911…930</t>
  </si>
  <si>
    <t>931…950</t>
  </si>
  <si>
    <t>951…970</t>
  </si>
  <si>
    <t>971…990</t>
  </si>
  <si>
    <t>991…1010</t>
  </si>
  <si>
    <t>1011…1030</t>
  </si>
  <si>
    <t>Märkus: Käesolevas tabelis toodud tasumäärades on arvestatud 01.01.2005 toimuv aktsiisimaksu tõus. Hilisemate aktsiisimaksu muutuste korral korrigeeritakse vastavalt ka kütusehinna lisamakse tasumäärade tabelit.</t>
  </si>
  <si>
    <t>Seoses kütusekulu suure osakaaluga Raudtee kaubaveokuludes ning kütuse hinna hüppelise tõusuga maailmaturul rakendatakse lisaks kaubaveotasule kütusehinna lisamakset. Lisamakse suurus muutub sõltuvalt kütuse hinna muutumisest maailmaturul.</t>
  </si>
  <si>
    <t>Kütusehinna lisamakse arvestuse alusdokumendiks on saatekiri. Kütusehinna lisamakset arvestatakse koos veotasuga.</t>
  </si>
  <si>
    <t>Lisamakse arvestamisel kasutatakse lähtejaama kalendritempli kuupäeval kehtinud tasumäära.</t>
  </si>
  <si>
    <t>keskmine</t>
  </si>
  <si>
    <t>1031...1050</t>
  </si>
  <si>
    <t>1051...1070</t>
  </si>
  <si>
    <t>1071...1090</t>
  </si>
  <si>
    <t>1091...1110</t>
  </si>
  <si>
    <t>1111...1130</t>
  </si>
  <si>
    <t>1131...1150</t>
  </si>
  <si>
    <t>1151...1170</t>
  </si>
  <si>
    <t>1171...1190</t>
  </si>
  <si>
    <t>1191...1210</t>
  </si>
  <si>
    <t>Aktsiisitõus alates 01.01.2008</t>
  </si>
  <si>
    <t>Aktsiisitõus alates 01.07.2009</t>
  </si>
  <si>
    <t>Aktsiisitõus alates 01.01.2010</t>
  </si>
  <si>
    <t xml:space="preserve">Aktsiisitõusud tonni kohta kokku: </t>
  </si>
  <si>
    <t>Aktsiisitõus tonni kohta USD:</t>
  </si>
  <si>
    <t>Lisamakse tasumäär (EUR/tkm)</t>
  </si>
  <si>
    <t>Lisamakse tasumäär EUR/tkm arvestusperioodiks:</t>
  </si>
  <si>
    <t>EUR/1000 l</t>
  </si>
  <si>
    <t>EUR/tonn</t>
  </si>
  <si>
    <t>USD/EUR kuu keskmine vahetuskurss:</t>
  </si>
  <si>
    <t>1211...1230</t>
  </si>
  <si>
    <t>1351...1370</t>
  </si>
  <si>
    <t>1371...1390</t>
  </si>
  <si>
    <t>1391...1410</t>
  </si>
  <si>
    <t>1231...1250</t>
  </si>
  <si>
    <t>1251...1270</t>
  </si>
  <si>
    <t>1271...1290</t>
  </si>
  <si>
    <t>1291...1310</t>
  </si>
  <si>
    <t>1311...1330</t>
  </si>
  <si>
    <t>1331...1350</t>
  </si>
  <si>
    <t>Aktsiisitõus alates 01.01.2015</t>
  </si>
  <si>
    <t>1411...1430</t>
  </si>
  <si>
    <t>1431...1450</t>
  </si>
  <si>
    <t>1451...1470</t>
  </si>
  <si>
    <t>1471...1490</t>
  </si>
  <si>
    <t>Diislikütuse keskmine hind kütusehinna lisamakse arvestamiseks kehtib kolmekuulise arvestusperioodi vältel ja see arvutatakse ULSD 10ppm CIF NWE päevaste keskmiste hindade aritmeetilise keskmisena baasperioodil (diislikütuse kvaliteedile riigiorganite poolt esitatavate nõuete muutmisel kuulub muutmisele ka päevaste keskmiste hindade allikas). Baasperiood on kolmekuuline periood, mis lõpeb üks kuu enne arvestusperioodi algust. Diislikütuse keskmine hind uueks arvestusperioodiks avaldatakse hiljemalt arvestusperioodile eelneva kuu 10. päevaks EVR Cargo koduleheküljel http://www.evrcargo.ee  (Avaleht / Regulatsioonid kasutajatele / Kütusehinna lisamakse).</t>
  </si>
  <si>
    <t>Kütusehinna lisamakse arvestamiseks korrutatakse kehtivale diislikütuse keskmisele hinnale vastav lisamakse tasumäär saadetise aritmeetiliselt täistonnini ümardatud massi ja arvestusliku veokaugusega (kilomeetrites). Konteinersaadetise massiks on konteineri enda massi ja seal oleva kauba massi aritmeetiliselt täistonnini ümardatud summa. Väikesaadetise mass ümardatakse alati üles täistonnini.</t>
  </si>
  <si>
    <t>Aktsiisitõus alates 01.02.2016</t>
  </si>
  <si>
    <t>Aktsiisitõus alates 01.02.2017</t>
  </si>
  <si>
    <t>AS EVR Cargo kütuse hinnalisa perioodiks 01.04. - 30.06.2018</t>
  </si>
  <si>
    <t>ULSD 10ppm CIF NWE päevased keskmised hinnad (USD/t) baasperioodil 01.12.2017 - 28.02.2018</t>
  </si>
  <si>
    <t>detsember</t>
  </si>
  <si>
    <t>jaanuar</t>
  </si>
  <si>
    <t>veebruar</t>
  </si>
  <si>
    <t>Kütuse hind 01.12.2017 - 28.02.2018 + aktsiisitõus: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</si>
</sst>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00\ _k_r_-;\-* #,##0.00\ _k_r_-;_-* &quot;-&quot;??\ _k_r_-;_-@_-"/>
    <numFmt numFmtId="166" formatCode="0.0"/>
    <numFmt numFmtId="167" formatCode="0.00000"/>
    <numFmt numFmtId="168" formatCode="#,##0_ ;[Red]\-#,##0\ "/>
    <numFmt numFmtId="169" formatCode="0.000000"/>
    <numFmt numFmtId="170" formatCode="0.0000000"/>
    <numFmt numFmtId="171" formatCode="_-* #,##0\ _k_r_-;\-* #,##0\ _k_r_-;_-* &quot;-&quot;??\ _k_r_-;_-@_-"/>
  </numFmts>
  <fonts count="10" x14ac:knownFonts="1">
    <font>
      <sz val="10"/>
      <name val="Arial"/>
      <charset val="186"/>
    </font>
    <font>
      <sz val="10"/>
      <name val="Arial"/>
      <family val="2"/>
      <charset val="186"/>
    </font>
    <font>
      <sz val="10"/>
      <name val="Calibri"/>
      <family val="2"/>
      <scheme val="minor"/>
    </font>
    <font>
      <b/>
      <sz val="11"/>
      <name val="Calibri"/>
      <family val="2"/>
      <scheme val="minor"/>
    </font>
    <font>
      <sz val="11"/>
      <name val="Calibri"/>
      <family val="2"/>
      <scheme val="minor"/>
    </font>
    <font>
      <i/>
      <sz val="11"/>
      <name val="Calibri"/>
      <family val="2"/>
      <scheme val="minor"/>
    </font>
    <font>
      <b/>
      <sz val="12"/>
      <name val="Calibri"/>
      <family val="2"/>
      <scheme val="minor"/>
    </font>
    <font>
      <sz val="12"/>
      <name val="Calibri"/>
      <family val="2"/>
      <scheme val="minor"/>
    </font>
    <font>
      <sz val="9"/>
      <name val="Calibri"/>
      <family val="2"/>
      <scheme val="minor"/>
    </font>
    <font>
      <sz val="9"/>
      <color indexed="10"/>
      <name val="Calibri"/>
      <family val="2"/>
      <scheme val="minor"/>
    </font>
  </fonts>
  <fills count="3">
    <fill>
      <patternFill patternType="none"/>
    </fill>
    <fill>
      <patternFill patternType="gray125"/>
    </fill>
    <fill>
      <patternFill patternType="solid">
        <fgColor indexed="13"/>
        <bgColor indexed="64"/>
      </patternFill>
    </fill>
  </fills>
  <borders count="1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63">
    <xf numFmtId="0" fontId="0" fillId="0" borderId="0" xfId="0"/>
    <xf numFmtId="0" fontId="2" fillId="0" borderId="0" xfId="0" applyFont="1"/>
    <xf numFmtId="14" fontId="3" fillId="0" borderId="0" xfId="0" applyNumberFormat="1" applyFont="1"/>
    <xf numFmtId="0" fontId="4" fillId="0" borderId="0" xfId="0" applyFont="1"/>
    <xf numFmtId="0" fontId="4" fillId="0" borderId="0" xfId="0" applyFont="1" applyAlignment="1">
      <alignment horizontal="left" vertical="center" wrapText="1"/>
    </xf>
    <xf numFmtId="14" fontId="4" fillId="0" borderId="0" xfId="0" applyNumberFormat="1" applyFont="1"/>
    <xf numFmtId="0" fontId="4" fillId="0" borderId="0" xfId="0" applyFont="1" applyAlignment="1">
      <alignmen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14" fontId="4" fillId="0" borderId="7" xfId="0" applyNumberFormat="1" applyFont="1" applyBorder="1" applyAlignment="1">
      <alignment wrapText="1"/>
    </xf>
    <xf numFmtId="165" fontId="4" fillId="0" borderId="7" xfId="1" applyFont="1" applyBorder="1"/>
    <xf numFmtId="165" fontId="4" fillId="0" borderId="7" xfId="1" applyFont="1" applyBorder="1" applyAlignment="1">
      <alignment horizontal="center"/>
    </xf>
    <xf numFmtId="0" fontId="4" fillId="0" borderId="7" xfId="0" applyFont="1" applyBorder="1"/>
    <xf numFmtId="15" fontId="4" fillId="0" borderId="7" xfId="0" applyNumberFormat="1" applyFont="1" applyBorder="1" applyAlignment="1">
      <alignment wrapText="1"/>
    </xf>
    <xf numFmtId="4" fontId="4" fillId="0" borderId="7" xfId="0" applyNumberFormat="1" applyFont="1" applyBorder="1"/>
    <xf numFmtId="0" fontId="5" fillId="0" borderId="0" xfId="0" applyFont="1"/>
    <xf numFmtId="0" fontId="4" fillId="0" borderId="8" xfId="0" applyFont="1" applyBorder="1"/>
    <xf numFmtId="0" fontId="3" fillId="0" borderId="8" xfId="0" applyFont="1" applyBorder="1" applyAlignment="1">
      <alignment horizontal="right"/>
    </xf>
    <xf numFmtId="2" fontId="3" fillId="0" borderId="8" xfId="0" applyNumberFormat="1" applyFont="1" applyFill="1" applyBorder="1" applyAlignment="1">
      <alignment horizontal="center"/>
    </xf>
    <xf numFmtId="0" fontId="4" fillId="0" borderId="0" xfId="0" applyFont="1" applyBorder="1"/>
    <xf numFmtId="0" fontId="4" fillId="0" borderId="7" xfId="0" applyFont="1" applyBorder="1" applyAlignment="1">
      <alignment horizontal="center"/>
    </xf>
    <xf numFmtId="164" fontId="4" fillId="0" borderId="0" xfId="0" applyNumberFormat="1" applyFont="1"/>
    <xf numFmtId="0" fontId="3" fillId="0" borderId="0" xfId="0" applyFont="1" applyBorder="1"/>
    <xf numFmtId="165" fontId="3" fillId="0" borderId="7" xfId="1" applyFont="1" applyBorder="1"/>
    <xf numFmtId="0" fontId="4" fillId="0" borderId="0" xfId="0" applyFont="1" applyAlignment="1">
      <alignment horizontal="left"/>
    </xf>
    <xf numFmtId="167" fontId="4" fillId="0" borderId="7" xfId="0" applyNumberFormat="1" applyFont="1" applyBorder="1"/>
    <xf numFmtId="167" fontId="4" fillId="0" borderId="7" xfId="0" applyNumberFormat="1" applyFont="1" applyFill="1" applyBorder="1"/>
    <xf numFmtId="0" fontId="3" fillId="0" borderId="0" xfId="0" applyFont="1" applyAlignment="1">
      <alignment horizontal="right"/>
    </xf>
    <xf numFmtId="2" fontId="4" fillId="0" borderId="7" xfId="0" applyNumberFormat="1" applyFont="1" applyBorder="1"/>
    <xf numFmtId="166" fontId="4" fillId="0" borderId="0" xfId="0" applyNumberFormat="1" applyFont="1"/>
    <xf numFmtId="2" fontId="3" fillId="2" borderId="7" xfId="0" applyNumberFormat="1" applyFont="1" applyFill="1" applyBorder="1"/>
    <xf numFmtId="169" fontId="3" fillId="0" borderId="3" xfId="0" applyNumberFormat="1" applyFont="1" applyBorder="1"/>
    <xf numFmtId="2" fontId="4" fillId="0" borderId="0" xfId="0" applyNumberFormat="1" applyFont="1"/>
    <xf numFmtId="165" fontId="4" fillId="0" borderId="0" xfId="1" applyFont="1"/>
    <xf numFmtId="171" fontId="4" fillId="0" borderId="0" xfId="1" applyNumberFormat="1" applyFont="1"/>
    <xf numFmtId="0" fontId="6" fillId="0" borderId="0" xfId="0" applyFont="1" applyBorder="1" applyAlignment="1">
      <alignment horizontal="center" vertical="center"/>
    </xf>
    <xf numFmtId="170" fontId="2" fillId="0" borderId="0" xfId="0" applyNumberFormat="1" applyFont="1"/>
    <xf numFmtId="0" fontId="6" fillId="0" borderId="16" xfId="0" applyFont="1" applyBorder="1" applyAlignment="1">
      <alignment horizontal="center" vertical="center"/>
    </xf>
    <xf numFmtId="0" fontId="7"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168" fontId="4" fillId="0" borderId="4" xfId="0" applyNumberFormat="1" applyFont="1" applyBorder="1" applyAlignment="1">
      <alignment horizontal="center"/>
    </xf>
    <xf numFmtId="169" fontId="4" fillId="0" borderId="9" xfId="0" applyNumberFormat="1" applyFont="1" applyBorder="1" applyAlignment="1">
      <alignment horizontal="right"/>
    </xf>
    <xf numFmtId="49" fontId="2" fillId="0" borderId="0" xfId="0" applyNumberFormat="1" applyFont="1" applyBorder="1" applyAlignment="1">
      <alignment horizontal="right"/>
    </xf>
    <xf numFmtId="167" fontId="2" fillId="0" borderId="0" xfId="0" applyNumberFormat="1" applyFont="1" applyBorder="1" applyAlignment="1">
      <alignment horizontal="right"/>
    </xf>
    <xf numFmtId="168" fontId="4" fillId="0" borderId="3" xfId="0" applyNumberFormat="1" applyFont="1" applyBorder="1" applyAlignment="1">
      <alignment horizontal="center"/>
    </xf>
    <xf numFmtId="0" fontId="4" fillId="0" borderId="3" xfId="0" applyFont="1" applyBorder="1"/>
    <xf numFmtId="0" fontId="4" fillId="0" borderId="4" xfId="0" applyFont="1" applyBorder="1"/>
    <xf numFmtId="0" fontId="2" fillId="0" borderId="0" xfId="0" applyNumberFormat="1" applyFont="1" applyBorder="1" applyAlignment="1">
      <alignment horizontal="right"/>
    </xf>
    <xf numFmtId="169" fontId="4" fillId="0" borderId="4" xfId="0" applyNumberFormat="1" applyFont="1" applyBorder="1" applyAlignment="1">
      <alignment horizontal="right"/>
    </xf>
    <xf numFmtId="168" fontId="4" fillId="0" borderId="3" xfId="0" applyNumberFormat="1" applyFont="1" applyFill="1" applyBorder="1" applyAlignment="1">
      <alignment horizontal="center"/>
    </xf>
    <xf numFmtId="169" fontId="4" fillId="0" borderId="3" xfId="0" applyNumberFormat="1" applyFont="1" applyBorder="1"/>
    <xf numFmtId="167" fontId="2" fillId="0" borderId="0" xfId="0" applyNumberFormat="1" applyFont="1"/>
    <xf numFmtId="168" fontId="4" fillId="0" borderId="6" xfId="0" applyNumberFormat="1" applyFont="1" applyFill="1" applyBorder="1" applyAlignment="1">
      <alignment horizontal="center"/>
    </xf>
    <xf numFmtId="168" fontId="4" fillId="0" borderId="5" xfId="0" applyNumberFormat="1" applyFont="1" applyFill="1" applyBorder="1" applyAlignment="1">
      <alignment horizontal="center"/>
    </xf>
    <xf numFmtId="0" fontId="4" fillId="0" borderId="5" xfId="0" applyFont="1" applyBorder="1"/>
    <xf numFmtId="0" fontId="8" fillId="0" borderId="0" xfId="0" applyFont="1" applyAlignment="1">
      <alignment horizontal="left" wrapText="1"/>
    </xf>
    <xf numFmtId="0" fontId="9" fillId="0" borderId="0" xfId="0" applyFont="1" applyAlignment="1">
      <alignment horizontal="left" wrapText="1"/>
    </xf>
  </cellXfs>
  <cellStyles count="3">
    <cellStyle name="Comma" xfId="1" builtinId="3"/>
    <cellStyle name="Normal" xfId="0" builtinId="0"/>
    <cellStyle name="Normal 2" xfId="2"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32</xdr:row>
      <xdr:rowOff>0</xdr:rowOff>
    </xdr:from>
    <xdr:to>
      <xdr:col>21</xdr:col>
      <xdr:colOff>295275</xdr:colOff>
      <xdr:row>32</xdr:row>
      <xdr:rowOff>38100</xdr:rowOff>
    </xdr:to>
    <xdr:sp macro="" textlink="">
      <xdr:nvSpPr>
        <xdr:cNvPr id="1027" name="AutoShape 1" descr="https://www.swedbank.ee/img/bg/table_shadow.gif">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6829425" y="5181600"/>
          <a:ext cx="70008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71"/>
  <sheetViews>
    <sheetView tabSelected="1" topLeftCell="A16" workbookViewId="0">
      <selection activeCell="F1" sqref="F1"/>
    </sheetView>
  </sheetViews>
  <sheetFormatPr defaultRowHeight="15" x14ac:dyDescent="0.25"/>
  <cols>
    <col min="1" max="1" width="3.5703125" style="3" customWidth="1"/>
    <col min="2" max="2" width="10.140625" style="3" bestFit="1" customWidth="1"/>
    <col min="3" max="7" width="11.85546875" style="3" customWidth="1"/>
    <col min="8" max="8" width="11.42578125" style="3" bestFit="1" customWidth="1"/>
    <col min="9" max="16384" width="9.140625" style="3"/>
  </cols>
  <sheetData>
    <row r="1" spans="2:15" ht="12.75" customHeight="1" x14ac:dyDescent="0.25">
      <c r="B1" s="2" t="s">
        <v>69</v>
      </c>
      <c r="K1" s="4"/>
      <c r="L1" s="4"/>
      <c r="M1" s="4"/>
      <c r="N1" s="4"/>
      <c r="O1" s="4"/>
    </row>
    <row r="2" spans="2:15" x14ac:dyDescent="0.25">
      <c r="B2" s="5"/>
      <c r="K2" s="4"/>
      <c r="L2" s="6"/>
      <c r="M2" s="6"/>
      <c r="N2" s="6"/>
      <c r="O2" s="6"/>
    </row>
    <row r="3" spans="2:15" ht="13.15" customHeight="1" x14ac:dyDescent="0.25">
      <c r="B3" s="7" t="s">
        <v>70</v>
      </c>
      <c r="C3" s="8"/>
      <c r="D3" s="8"/>
      <c r="E3" s="8"/>
      <c r="F3" s="8"/>
      <c r="G3" s="9"/>
      <c r="K3" s="4"/>
      <c r="L3" s="6"/>
      <c r="M3" s="6"/>
      <c r="N3" s="6"/>
      <c r="O3" s="6"/>
    </row>
    <row r="4" spans="2:15" x14ac:dyDescent="0.25">
      <c r="B4" s="10"/>
      <c r="C4" s="11"/>
      <c r="D4" s="11"/>
      <c r="E4" s="11"/>
      <c r="F4" s="11"/>
      <c r="G4" s="12"/>
      <c r="K4" s="4"/>
      <c r="L4" s="6"/>
      <c r="M4" s="6"/>
      <c r="N4" s="6"/>
      <c r="O4" s="6"/>
    </row>
    <row r="5" spans="2:15" x14ac:dyDescent="0.25">
      <c r="B5" s="13">
        <v>43070</v>
      </c>
      <c r="C5" s="14">
        <v>571</v>
      </c>
      <c r="D5" s="13">
        <v>43102</v>
      </c>
      <c r="E5" s="14">
        <v>597.75</v>
      </c>
      <c r="F5" s="13">
        <v>43132</v>
      </c>
      <c r="G5" s="14">
        <v>618.75</v>
      </c>
      <c r="K5" s="4"/>
      <c r="L5" s="6"/>
      <c r="M5" s="6"/>
      <c r="N5" s="6"/>
      <c r="O5" s="6"/>
    </row>
    <row r="6" spans="2:15" x14ac:dyDescent="0.25">
      <c r="B6" s="13">
        <v>43073</v>
      </c>
      <c r="C6" s="14">
        <v>557.5</v>
      </c>
      <c r="D6" s="13">
        <v>43103</v>
      </c>
      <c r="E6" s="14">
        <v>606.5</v>
      </c>
      <c r="F6" s="13">
        <v>43133</v>
      </c>
      <c r="G6" s="14">
        <v>611.5</v>
      </c>
      <c r="K6" s="4"/>
      <c r="L6" s="6"/>
      <c r="M6" s="6"/>
      <c r="N6" s="6"/>
      <c r="O6" s="6"/>
    </row>
    <row r="7" spans="2:15" x14ac:dyDescent="0.25">
      <c r="B7" s="13">
        <v>43074</v>
      </c>
      <c r="C7" s="14">
        <v>559</v>
      </c>
      <c r="D7" s="13">
        <v>43104</v>
      </c>
      <c r="E7" s="14">
        <v>608.75</v>
      </c>
      <c r="F7" s="13">
        <v>43136</v>
      </c>
      <c r="G7" s="14">
        <v>609.5</v>
      </c>
      <c r="K7" s="4"/>
      <c r="L7" s="6"/>
      <c r="M7" s="6"/>
      <c r="N7" s="6"/>
      <c r="O7" s="6"/>
    </row>
    <row r="8" spans="2:15" x14ac:dyDescent="0.25">
      <c r="B8" s="13">
        <v>43075</v>
      </c>
      <c r="C8" s="14">
        <v>549.75</v>
      </c>
      <c r="D8" s="13">
        <v>43105</v>
      </c>
      <c r="E8" s="14">
        <v>605.25</v>
      </c>
      <c r="F8" s="13">
        <v>43137</v>
      </c>
      <c r="G8" s="14">
        <v>597</v>
      </c>
      <c r="K8" s="4"/>
      <c r="L8" s="6"/>
      <c r="M8" s="6"/>
      <c r="N8" s="6"/>
      <c r="O8" s="6"/>
    </row>
    <row r="9" spans="2:15" x14ac:dyDescent="0.25">
      <c r="B9" s="13">
        <v>43076</v>
      </c>
      <c r="C9" s="14">
        <v>551.75</v>
      </c>
      <c r="D9" s="13">
        <v>43108</v>
      </c>
      <c r="E9" s="14">
        <v>602.5</v>
      </c>
      <c r="F9" s="13">
        <v>43138</v>
      </c>
      <c r="G9" s="14">
        <v>581.75</v>
      </c>
      <c r="K9" s="4"/>
      <c r="L9" s="6"/>
      <c r="M9" s="6"/>
      <c r="N9" s="6"/>
      <c r="O9" s="6"/>
    </row>
    <row r="10" spans="2:15" x14ac:dyDescent="0.25">
      <c r="B10" s="13">
        <v>43077</v>
      </c>
      <c r="C10" s="14">
        <v>567</v>
      </c>
      <c r="D10" s="13">
        <v>43109</v>
      </c>
      <c r="E10" s="14">
        <v>607</v>
      </c>
      <c r="F10" s="13">
        <v>43139</v>
      </c>
      <c r="G10" s="14">
        <v>571.5</v>
      </c>
      <c r="K10" s="4"/>
      <c r="L10" s="6"/>
      <c r="M10" s="6"/>
      <c r="N10" s="6"/>
      <c r="O10" s="6"/>
    </row>
    <row r="11" spans="2:15" x14ac:dyDescent="0.25">
      <c r="B11" s="13">
        <v>43080</v>
      </c>
      <c r="C11" s="14">
        <v>575.25</v>
      </c>
      <c r="D11" s="13">
        <v>43110</v>
      </c>
      <c r="E11" s="14">
        <v>614.75</v>
      </c>
      <c r="F11" s="13">
        <v>43140</v>
      </c>
      <c r="G11" s="14">
        <v>556.5</v>
      </c>
      <c r="K11" s="4"/>
      <c r="L11" s="6"/>
      <c r="M11" s="6"/>
      <c r="N11" s="6"/>
      <c r="O11" s="6"/>
    </row>
    <row r="12" spans="2:15" x14ac:dyDescent="0.25">
      <c r="B12" s="13">
        <v>43081</v>
      </c>
      <c r="C12" s="14">
        <v>574.5</v>
      </c>
      <c r="D12" s="13">
        <v>43111</v>
      </c>
      <c r="E12" s="14">
        <v>619.5</v>
      </c>
      <c r="F12" s="13">
        <v>43143</v>
      </c>
      <c r="G12" s="14">
        <v>555.5</v>
      </c>
      <c r="K12" s="4"/>
      <c r="L12" s="6"/>
      <c r="M12" s="6"/>
      <c r="N12" s="6"/>
      <c r="O12" s="6"/>
    </row>
    <row r="13" spans="2:15" x14ac:dyDescent="0.25">
      <c r="B13" s="13">
        <v>43082</v>
      </c>
      <c r="C13" s="14">
        <v>564.25</v>
      </c>
      <c r="D13" s="13">
        <v>43112</v>
      </c>
      <c r="E13" s="14">
        <v>613.75</v>
      </c>
      <c r="F13" s="13">
        <v>43144</v>
      </c>
      <c r="G13" s="14">
        <v>545</v>
      </c>
      <c r="K13" s="4"/>
      <c r="L13" s="6"/>
      <c r="M13" s="6"/>
      <c r="N13" s="6"/>
      <c r="O13" s="6"/>
    </row>
    <row r="14" spans="2:15" x14ac:dyDescent="0.25">
      <c r="B14" s="13">
        <v>43083</v>
      </c>
      <c r="C14" s="14">
        <v>562.5</v>
      </c>
      <c r="D14" s="13">
        <v>43115</v>
      </c>
      <c r="E14" s="14">
        <v>619.25</v>
      </c>
      <c r="F14" s="13">
        <v>43145</v>
      </c>
      <c r="G14" s="14">
        <v>550</v>
      </c>
      <c r="K14" s="4"/>
      <c r="L14" s="6"/>
      <c r="M14" s="6"/>
      <c r="N14" s="6"/>
      <c r="O14" s="6"/>
    </row>
    <row r="15" spans="2:15" x14ac:dyDescent="0.25">
      <c r="B15" s="13">
        <v>43084</v>
      </c>
      <c r="C15" s="14">
        <v>564.75</v>
      </c>
      <c r="D15" s="13">
        <v>43116</v>
      </c>
      <c r="E15" s="14">
        <v>615.5</v>
      </c>
      <c r="F15" s="13">
        <v>43146</v>
      </c>
      <c r="G15" s="14">
        <v>557.75</v>
      </c>
      <c r="K15" s="4"/>
      <c r="L15" s="6"/>
      <c r="M15" s="6"/>
      <c r="N15" s="6"/>
      <c r="O15" s="6"/>
    </row>
    <row r="16" spans="2:15" x14ac:dyDescent="0.25">
      <c r="B16" s="13">
        <v>43087</v>
      </c>
      <c r="C16" s="14">
        <v>569.5</v>
      </c>
      <c r="D16" s="13">
        <v>43117</v>
      </c>
      <c r="E16" s="14">
        <v>612</v>
      </c>
      <c r="F16" s="13">
        <v>43147</v>
      </c>
      <c r="G16" s="14">
        <v>571</v>
      </c>
      <c r="K16" s="4"/>
      <c r="L16" s="6"/>
      <c r="M16" s="6"/>
      <c r="N16" s="6"/>
      <c r="O16" s="6"/>
    </row>
    <row r="17" spans="2:15" x14ac:dyDescent="0.25">
      <c r="B17" s="13">
        <v>43088</v>
      </c>
      <c r="C17" s="14">
        <v>569.5</v>
      </c>
      <c r="D17" s="13">
        <v>43118</v>
      </c>
      <c r="E17" s="14">
        <v>611.75</v>
      </c>
      <c r="F17" s="13">
        <v>43150</v>
      </c>
      <c r="G17" s="14">
        <v>581</v>
      </c>
      <c r="K17" s="4"/>
      <c r="L17" s="6"/>
      <c r="M17" s="6"/>
      <c r="N17" s="6"/>
      <c r="O17" s="6"/>
    </row>
    <row r="18" spans="2:15" x14ac:dyDescent="0.25">
      <c r="B18" s="13">
        <v>43089</v>
      </c>
      <c r="C18" s="14">
        <v>576</v>
      </c>
      <c r="D18" s="13">
        <v>43119</v>
      </c>
      <c r="E18" s="14">
        <v>608.25</v>
      </c>
      <c r="F18" s="13">
        <v>43151</v>
      </c>
      <c r="G18" s="14">
        <v>576.75</v>
      </c>
      <c r="K18" s="4"/>
      <c r="L18" s="6"/>
      <c r="M18" s="6"/>
      <c r="N18" s="6"/>
      <c r="O18" s="6"/>
    </row>
    <row r="19" spans="2:15" x14ac:dyDescent="0.25">
      <c r="B19" s="13">
        <v>43090</v>
      </c>
      <c r="C19" s="14">
        <v>576.5</v>
      </c>
      <c r="D19" s="13">
        <v>43122</v>
      </c>
      <c r="E19" s="14">
        <v>614</v>
      </c>
      <c r="F19" s="13">
        <v>43152</v>
      </c>
      <c r="G19" s="14">
        <v>577.5</v>
      </c>
      <c r="K19" s="4"/>
      <c r="L19" s="6"/>
      <c r="M19" s="6"/>
      <c r="N19" s="6"/>
      <c r="O19" s="6"/>
    </row>
    <row r="20" spans="2:15" x14ac:dyDescent="0.25">
      <c r="B20" s="13">
        <v>43091</v>
      </c>
      <c r="C20" s="14">
        <v>576.5</v>
      </c>
      <c r="D20" s="13">
        <v>43123</v>
      </c>
      <c r="E20" s="14">
        <v>617.5</v>
      </c>
      <c r="F20" s="13">
        <v>43153</v>
      </c>
      <c r="G20" s="14">
        <v>586.75</v>
      </c>
      <c r="K20" s="4"/>
      <c r="L20" s="6"/>
      <c r="M20" s="6"/>
      <c r="N20" s="6"/>
      <c r="O20" s="6"/>
    </row>
    <row r="21" spans="2:15" x14ac:dyDescent="0.25">
      <c r="B21" s="13">
        <v>43096</v>
      </c>
      <c r="C21" s="14">
        <v>595</v>
      </c>
      <c r="D21" s="13">
        <v>43124</v>
      </c>
      <c r="E21" s="14">
        <v>620</v>
      </c>
      <c r="F21" s="13">
        <v>43154</v>
      </c>
      <c r="G21" s="14">
        <v>591.75</v>
      </c>
      <c r="K21" s="4"/>
      <c r="L21" s="6"/>
      <c r="M21" s="6"/>
      <c r="N21" s="6"/>
      <c r="O21" s="6"/>
    </row>
    <row r="22" spans="2:15" x14ac:dyDescent="0.25">
      <c r="B22" s="13">
        <v>43097</v>
      </c>
      <c r="C22" s="14">
        <v>598.25</v>
      </c>
      <c r="D22" s="13">
        <v>43125</v>
      </c>
      <c r="E22" s="14">
        <v>627</v>
      </c>
      <c r="F22" s="13">
        <v>43157</v>
      </c>
      <c r="G22" s="14">
        <v>600.75</v>
      </c>
      <c r="K22" s="4"/>
      <c r="L22" s="6"/>
      <c r="M22" s="6"/>
      <c r="N22" s="6"/>
      <c r="O22" s="6"/>
    </row>
    <row r="23" spans="2:15" x14ac:dyDescent="0.25">
      <c r="B23" s="13">
        <v>43098</v>
      </c>
      <c r="C23" s="14">
        <v>601.75</v>
      </c>
      <c r="D23" s="13">
        <v>43126</v>
      </c>
      <c r="E23" s="14">
        <v>629</v>
      </c>
      <c r="F23" s="13">
        <v>43158</v>
      </c>
      <c r="G23" s="14">
        <v>596.5</v>
      </c>
      <c r="K23" s="4"/>
      <c r="L23" s="6"/>
      <c r="M23" s="6"/>
      <c r="N23" s="6"/>
      <c r="O23" s="6"/>
    </row>
    <row r="24" spans="2:15" x14ac:dyDescent="0.25">
      <c r="B24" s="13"/>
      <c r="C24" s="14"/>
      <c r="D24" s="13">
        <v>43129</v>
      </c>
      <c r="E24" s="14">
        <v>618.25</v>
      </c>
      <c r="F24" s="13">
        <v>43159</v>
      </c>
      <c r="G24" s="14">
        <v>578.75</v>
      </c>
      <c r="K24" s="4"/>
      <c r="L24" s="6"/>
      <c r="M24" s="6"/>
      <c r="N24" s="6"/>
      <c r="O24" s="6"/>
    </row>
    <row r="25" spans="2:15" x14ac:dyDescent="0.25">
      <c r="B25" s="13"/>
      <c r="C25" s="15"/>
      <c r="D25" s="13">
        <v>43130</v>
      </c>
      <c r="E25" s="15">
        <v>612</v>
      </c>
      <c r="F25" s="13"/>
      <c r="G25" s="14"/>
      <c r="K25" s="4"/>
      <c r="L25" s="6"/>
      <c r="M25" s="6"/>
      <c r="N25" s="6"/>
      <c r="O25" s="6"/>
    </row>
    <row r="26" spans="2:15" x14ac:dyDescent="0.25">
      <c r="B26" s="13"/>
      <c r="C26" s="15"/>
      <c r="D26" s="13">
        <v>43131</v>
      </c>
      <c r="E26" s="15">
        <v>612.5</v>
      </c>
      <c r="F26" s="13"/>
      <c r="G26" s="15"/>
      <c r="K26" s="4"/>
      <c r="L26" s="6"/>
      <c r="M26" s="6"/>
      <c r="N26" s="6"/>
      <c r="O26" s="6"/>
    </row>
    <row r="27" spans="2:15" x14ac:dyDescent="0.25">
      <c r="B27" s="13"/>
      <c r="C27" s="15"/>
      <c r="D27" s="13"/>
      <c r="E27" s="15"/>
      <c r="F27" s="13"/>
      <c r="G27" s="15"/>
      <c r="K27" s="4"/>
      <c r="L27" s="6"/>
      <c r="M27" s="6"/>
      <c r="N27" s="6"/>
      <c r="O27" s="6"/>
    </row>
    <row r="28" spans="2:15" x14ac:dyDescent="0.25">
      <c r="B28" s="13"/>
      <c r="C28" s="16"/>
      <c r="D28" s="17"/>
      <c r="E28" s="18"/>
      <c r="F28" s="17"/>
      <c r="G28" s="18"/>
      <c r="K28" s="4"/>
      <c r="L28" s="6"/>
      <c r="M28" s="6"/>
      <c r="N28" s="6"/>
      <c r="O28" s="6"/>
    </row>
    <row r="29" spans="2:15" x14ac:dyDescent="0.25">
      <c r="B29" s="19"/>
      <c r="E29" s="20"/>
      <c r="F29" s="21" t="s">
        <v>0</v>
      </c>
      <c r="G29" s="22">
        <f>AVERAGE(C5:C27,E5:E27,G5:G27)</f>
        <v>589.64754098360652</v>
      </c>
      <c r="K29" s="4"/>
      <c r="L29" s="6"/>
      <c r="M29" s="6"/>
      <c r="N29" s="6"/>
      <c r="O29" s="6"/>
    </row>
    <row r="30" spans="2:15" x14ac:dyDescent="0.25">
      <c r="K30" s="4"/>
      <c r="L30" s="6"/>
      <c r="M30" s="6"/>
      <c r="N30" s="6"/>
      <c r="O30" s="6"/>
    </row>
    <row r="31" spans="2:15" x14ac:dyDescent="0.25">
      <c r="C31" s="23"/>
      <c r="D31" s="23"/>
      <c r="F31" s="24" t="s">
        <v>47</v>
      </c>
      <c r="G31" s="24" t="s">
        <v>48</v>
      </c>
      <c r="K31" s="4"/>
      <c r="L31" s="6"/>
      <c r="M31" s="6"/>
      <c r="N31" s="6"/>
      <c r="O31" s="6"/>
    </row>
    <row r="32" spans="2:15" x14ac:dyDescent="0.25">
      <c r="C32" s="23" t="s">
        <v>40</v>
      </c>
      <c r="D32" s="23"/>
      <c r="F32" s="14">
        <f>270/15.6466</f>
        <v>17.256145105006841</v>
      </c>
      <c r="G32" s="14">
        <f t="shared" ref="G32:G37" si="0">F32/0.86</f>
        <v>20.065285005821909</v>
      </c>
      <c r="K32" s="4"/>
      <c r="L32" s="6"/>
      <c r="M32" s="6"/>
      <c r="N32" s="6"/>
      <c r="O32" s="6"/>
    </row>
    <row r="33" spans="3:8" x14ac:dyDescent="0.25">
      <c r="C33" s="23" t="s">
        <v>41</v>
      </c>
      <c r="D33" s="23"/>
      <c r="F33" s="14">
        <f>96/15.6466</f>
        <v>6.1355182595579869</v>
      </c>
      <c r="G33" s="14">
        <f t="shared" si="0"/>
        <v>7.1343235576255664</v>
      </c>
    </row>
    <row r="34" spans="3:8" x14ac:dyDescent="0.25">
      <c r="C34" s="23" t="s">
        <v>42</v>
      </c>
      <c r="D34" s="23"/>
      <c r="F34" s="14">
        <f>680/15.6466</f>
        <v>43.459921005202411</v>
      </c>
      <c r="G34" s="14">
        <f t="shared" si="0"/>
        <v>50.534791866514432</v>
      </c>
    </row>
    <row r="35" spans="3:8" x14ac:dyDescent="0.25">
      <c r="C35" s="23" t="s">
        <v>60</v>
      </c>
      <c r="D35" s="23"/>
      <c r="F35" s="14">
        <f>392.92-110.95</f>
        <v>281.97000000000003</v>
      </c>
      <c r="G35" s="14">
        <f t="shared" si="0"/>
        <v>327.87209302325584</v>
      </c>
    </row>
    <row r="36" spans="3:8" x14ac:dyDescent="0.25">
      <c r="C36" s="23" t="s">
        <v>67</v>
      </c>
      <c r="D36" s="23"/>
      <c r="F36" s="14">
        <v>99.18</v>
      </c>
      <c r="G36" s="14">
        <f t="shared" si="0"/>
        <v>115.32558139534885</v>
      </c>
      <c r="H36" s="25"/>
    </row>
    <row r="37" spans="3:8" x14ac:dyDescent="0.25">
      <c r="C37" s="23" t="s">
        <v>68</v>
      </c>
      <c r="D37" s="23"/>
      <c r="F37" s="14">
        <v>45</v>
      </c>
      <c r="G37" s="14">
        <f t="shared" si="0"/>
        <v>52.325581395348841</v>
      </c>
    </row>
    <row r="38" spans="3:8" x14ac:dyDescent="0.25">
      <c r="C38" s="26" t="s">
        <v>43</v>
      </c>
      <c r="D38" s="26"/>
      <c r="F38" s="27">
        <f>SUM(F32:F37)</f>
        <v>493.00158436976727</v>
      </c>
      <c r="G38" s="27">
        <f>SUM(G32:G37)</f>
        <v>573.25765624391545</v>
      </c>
    </row>
    <row r="40" spans="3:8" x14ac:dyDescent="0.25">
      <c r="C40" s="28" t="s">
        <v>49</v>
      </c>
      <c r="F40" s="29" t="s">
        <v>71</v>
      </c>
      <c r="G40" s="29">
        <v>0.844337</v>
      </c>
    </row>
    <row r="41" spans="3:8" x14ac:dyDescent="0.25">
      <c r="F41" s="29" t="s">
        <v>72</v>
      </c>
      <c r="G41" s="29">
        <v>0.819828</v>
      </c>
    </row>
    <row r="42" spans="3:8" x14ac:dyDescent="0.25">
      <c r="F42" s="29" t="s">
        <v>73</v>
      </c>
      <c r="G42" s="29">
        <v>0.80922000000000005</v>
      </c>
    </row>
    <row r="43" spans="3:8" x14ac:dyDescent="0.25">
      <c r="F43" s="30" t="s">
        <v>30</v>
      </c>
      <c r="G43" s="30">
        <f>AVERAGE(G40:G42)</f>
        <v>0.82446166666666676</v>
      </c>
    </row>
    <row r="45" spans="3:8" x14ac:dyDescent="0.25">
      <c r="F45" s="31" t="s">
        <v>44</v>
      </c>
      <c r="G45" s="32">
        <f>G38/G43</f>
        <v>695.31147343892928</v>
      </c>
    </row>
    <row r="47" spans="3:8" x14ac:dyDescent="0.25">
      <c r="C47" s="33"/>
      <c r="F47" s="31" t="s">
        <v>74</v>
      </c>
      <c r="G47" s="34">
        <f>+G29+G45</f>
        <v>1284.9590144225358</v>
      </c>
    </row>
    <row r="49" spans="2:7" x14ac:dyDescent="0.25">
      <c r="F49" s="31" t="s">
        <v>46</v>
      </c>
      <c r="G49" s="35">
        <f>SKAALA!B39</f>
        <v>2.3889999999999996E-3</v>
      </c>
    </row>
    <row r="50" spans="2:7" x14ac:dyDescent="0.25">
      <c r="E50" s="36"/>
    </row>
    <row r="51" spans="2:7" x14ac:dyDescent="0.25">
      <c r="B51" s="37"/>
    </row>
    <row r="52" spans="2:7" x14ac:dyDescent="0.25">
      <c r="B52" s="38"/>
    </row>
    <row r="53" spans="2:7" x14ac:dyDescent="0.25">
      <c r="B53" s="5"/>
    </row>
    <row r="54" spans="2:7" x14ac:dyDescent="0.25">
      <c r="B54" s="5"/>
    </row>
    <row r="55" spans="2:7" x14ac:dyDescent="0.25">
      <c r="B55" s="5"/>
    </row>
    <row r="56" spans="2:7" x14ac:dyDescent="0.25">
      <c r="B56" s="5"/>
    </row>
    <row r="57" spans="2:7" x14ac:dyDescent="0.25">
      <c r="B57" s="5"/>
    </row>
    <row r="58" spans="2:7" x14ac:dyDescent="0.25">
      <c r="B58" s="5"/>
    </row>
    <row r="59" spans="2:7" x14ac:dyDescent="0.25">
      <c r="B59" s="5"/>
    </row>
    <row r="60" spans="2:7" x14ac:dyDescent="0.25">
      <c r="B60" s="5"/>
    </row>
    <row r="61" spans="2:7" x14ac:dyDescent="0.25">
      <c r="B61" s="5"/>
    </row>
    <row r="62" spans="2:7" x14ac:dyDescent="0.25">
      <c r="B62" s="5"/>
    </row>
    <row r="63" spans="2:7" x14ac:dyDescent="0.25">
      <c r="B63" s="5"/>
    </row>
    <row r="64" spans="2:7"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sheetData>
  <mergeCells count="1">
    <mergeCell ref="B3:G4"/>
  </mergeCells>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workbookViewId="0">
      <selection sqref="A1:B1"/>
    </sheetView>
  </sheetViews>
  <sheetFormatPr defaultRowHeight="12.75" x14ac:dyDescent="0.2"/>
  <cols>
    <col min="1" max="1" width="30.5703125" style="1" customWidth="1"/>
    <col min="2" max="2" width="36.28515625" style="1" customWidth="1"/>
    <col min="3" max="3" width="9.5703125" style="1" customWidth="1"/>
    <col min="4" max="4" width="5.42578125" style="1" customWidth="1"/>
    <col min="5" max="5" width="13.7109375" style="1" hidden="1" customWidth="1"/>
    <col min="6" max="6" width="13.140625" style="40" customWidth="1"/>
    <col min="7" max="7" width="9.5703125" style="1" bestFit="1" customWidth="1"/>
    <col min="8" max="8" width="9.140625" style="1"/>
    <col min="9" max="9" width="12.28515625" style="1" bestFit="1" customWidth="1"/>
    <col min="10" max="10" width="9.5703125" style="1" bestFit="1" customWidth="1"/>
    <col min="11" max="16384" width="9.140625" style="1"/>
  </cols>
  <sheetData>
    <row r="1" spans="1:4" ht="12" customHeight="1" x14ac:dyDescent="0.2">
      <c r="A1" s="39"/>
      <c r="B1" s="39"/>
      <c r="C1" s="39"/>
      <c r="D1" s="39"/>
    </row>
    <row r="2" spans="1:4" ht="16.5" customHeight="1" thickBot="1" x14ac:dyDescent="0.3">
      <c r="A2" s="41" t="s">
        <v>1</v>
      </c>
      <c r="B2" s="41"/>
      <c r="C2" s="42"/>
    </row>
    <row r="3" spans="1:4" ht="41.25" customHeight="1" thickBot="1" x14ac:dyDescent="0.25">
      <c r="A3" s="43" t="s">
        <v>2</v>
      </c>
      <c r="B3" s="44" t="s">
        <v>45</v>
      </c>
      <c r="C3" s="45"/>
      <c r="D3" s="45"/>
    </row>
    <row r="4" spans="1:4" ht="15" x14ac:dyDescent="0.25">
      <c r="A4" s="46" t="s">
        <v>3</v>
      </c>
      <c r="B4" s="47">
        <v>0</v>
      </c>
      <c r="C4" s="48"/>
      <c r="D4" s="49"/>
    </row>
    <row r="5" spans="1:4" ht="15" x14ac:dyDescent="0.25">
      <c r="A5" s="50" t="s">
        <v>4</v>
      </c>
      <c r="B5" s="51">
        <v>6.7999999999999999E-5</v>
      </c>
      <c r="C5" s="48"/>
      <c r="D5" s="49"/>
    </row>
    <row r="6" spans="1:4" ht="15" x14ac:dyDescent="0.25">
      <c r="A6" s="46" t="s">
        <v>5</v>
      </c>
      <c r="B6" s="52">
        <v>1.36E-4</v>
      </c>
      <c r="C6" s="48"/>
      <c r="D6" s="49"/>
    </row>
    <row r="7" spans="1:4" ht="15" x14ac:dyDescent="0.25">
      <c r="A7" s="50" t="s">
        <v>6</v>
      </c>
      <c r="B7" s="51">
        <v>2.05E-4</v>
      </c>
      <c r="C7" s="48"/>
      <c r="D7" s="49"/>
    </row>
    <row r="8" spans="1:4" ht="15" x14ac:dyDescent="0.25">
      <c r="A8" s="46" t="s">
        <v>7</v>
      </c>
      <c r="B8" s="52">
        <v>2.7300000000000002E-4</v>
      </c>
      <c r="C8" s="48"/>
      <c r="D8" s="49"/>
    </row>
    <row r="9" spans="1:4" ht="15" x14ac:dyDescent="0.25">
      <c r="A9" s="50" t="s">
        <v>8</v>
      </c>
      <c r="B9" s="51">
        <v>3.4099999999999999E-4</v>
      </c>
      <c r="C9" s="48"/>
      <c r="D9" s="49"/>
    </row>
    <row r="10" spans="1:4" ht="15" x14ac:dyDescent="0.25">
      <c r="A10" s="46" t="s">
        <v>9</v>
      </c>
      <c r="B10" s="52">
        <v>4.0900000000000002E-4</v>
      </c>
      <c r="C10" s="48"/>
      <c r="D10" s="49"/>
    </row>
    <row r="11" spans="1:4" ht="15" x14ac:dyDescent="0.25">
      <c r="A11" s="50" t="s">
        <v>10</v>
      </c>
      <c r="B11" s="51">
        <v>4.7800000000000002E-4</v>
      </c>
      <c r="C11" s="48"/>
      <c r="D11" s="49"/>
    </row>
    <row r="12" spans="1:4" ht="15" x14ac:dyDescent="0.25">
      <c r="A12" s="46" t="s">
        <v>11</v>
      </c>
      <c r="B12" s="52">
        <v>5.4600000000000004E-4</v>
      </c>
      <c r="C12" s="48"/>
      <c r="D12" s="49"/>
    </row>
    <row r="13" spans="1:4" ht="15" x14ac:dyDescent="0.25">
      <c r="A13" s="50" t="s">
        <v>12</v>
      </c>
      <c r="B13" s="51">
        <v>6.1399999999999996E-4</v>
      </c>
      <c r="C13" s="48"/>
      <c r="D13" s="49"/>
    </row>
    <row r="14" spans="1:4" ht="15" x14ac:dyDescent="0.25">
      <c r="A14" s="46" t="s">
        <v>13</v>
      </c>
      <c r="B14" s="52">
        <v>6.8300000000000001E-4</v>
      </c>
      <c r="C14" s="48"/>
      <c r="D14" s="49"/>
    </row>
    <row r="15" spans="1:4" ht="15" x14ac:dyDescent="0.25">
      <c r="A15" s="50" t="s">
        <v>14</v>
      </c>
      <c r="B15" s="51">
        <v>7.5100000000000004E-4</v>
      </c>
      <c r="C15" s="48"/>
      <c r="D15" s="49"/>
    </row>
    <row r="16" spans="1:4" ht="15" x14ac:dyDescent="0.25">
      <c r="A16" s="46" t="s">
        <v>15</v>
      </c>
      <c r="B16" s="52">
        <v>8.1899999999999996E-4</v>
      </c>
      <c r="C16" s="48"/>
      <c r="D16" s="49"/>
    </row>
    <row r="17" spans="1:4" ht="15" x14ac:dyDescent="0.25">
      <c r="A17" s="50" t="s">
        <v>16</v>
      </c>
      <c r="B17" s="51">
        <v>8.8699999999999998E-4</v>
      </c>
      <c r="C17" s="48"/>
      <c r="D17" s="49"/>
    </row>
    <row r="18" spans="1:4" ht="15" x14ac:dyDescent="0.25">
      <c r="A18" s="46" t="s">
        <v>17</v>
      </c>
      <c r="B18" s="52">
        <v>9.5600000000000004E-4</v>
      </c>
      <c r="C18" s="53"/>
      <c r="D18" s="49"/>
    </row>
    <row r="19" spans="1:4" ht="15" x14ac:dyDescent="0.25">
      <c r="A19" s="50" t="s">
        <v>18</v>
      </c>
      <c r="B19" s="51">
        <v>1.024E-3</v>
      </c>
      <c r="C19" s="53"/>
      <c r="D19" s="49"/>
    </row>
    <row r="20" spans="1:4" ht="15" x14ac:dyDescent="0.25">
      <c r="A20" s="46" t="s">
        <v>19</v>
      </c>
      <c r="B20" s="54">
        <v>1.0920000000000001E-3</v>
      </c>
      <c r="C20" s="53"/>
      <c r="D20" s="49"/>
    </row>
    <row r="21" spans="1:4" ht="15" x14ac:dyDescent="0.25">
      <c r="A21" s="50" t="s">
        <v>20</v>
      </c>
      <c r="B21" s="51">
        <v>1.1609999999999999E-3</v>
      </c>
      <c r="C21" s="53"/>
      <c r="D21" s="49"/>
    </row>
    <row r="22" spans="1:4" ht="15" x14ac:dyDescent="0.25">
      <c r="A22" s="46" t="s">
        <v>21</v>
      </c>
      <c r="B22" s="52">
        <v>1.2290000000000001E-3</v>
      </c>
      <c r="C22" s="48"/>
      <c r="D22" s="49"/>
    </row>
    <row r="23" spans="1:4" ht="15" x14ac:dyDescent="0.25">
      <c r="A23" s="50" t="s">
        <v>22</v>
      </c>
      <c r="B23" s="51">
        <v>1.2979999999999999E-3</v>
      </c>
      <c r="C23" s="48"/>
      <c r="D23" s="49"/>
    </row>
    <row r="24" spans="1:4" ht="15" x14ac:dyDescent="0.25">
      <c r="A24" s="46" t="s">
        <v>23</v>
      </c>
      <c r="B24" s="52">
        <v>1.366E-3</v>
      </c>
      <c r="C24" s="48"/>
      <c r="D24" s="49"/>
    </row>
    <row r="25" spans="1:4" ht="15" x14ac:dyDescent="0.25">
      <c r="A25" s="50" t="s">
        <v>24</v>
      </c>
      <c r="B25" s="51">
        <v>1.4339999999999999E-3</v>
      </c>
      <c r="C25" s="48"/>
      <c r="D25" s="49"/>
    </row>
    <row r="26" spans="1:4" ht="15" x14ac:dyDescent="0.25">
      <c r="A26" s="46" t="s">
        <v>25</v>
      </c>
      <c r="B26" s="52">
        <v>1.5020000000000001E-3</v>
      </c>
      <c r="C26" s="48"/>
      <c r="D26" s="49"/>
    </row>
    <row r="27" spans="1:4" ht="15" x14ac:dyDescent="0.25">
      <c r="A27" s="55" t="s">
        <v>31</v>
      </c>
      <c r="B27" s="56">
        <v>1.57E-3</v>
      </c>
    </row>
    <row r="28" spans="1:4" ht="15" x14ac:dyDescent="0.25">
      <c r="A28" s="55" t="s">
        <v>32</v>
      </c>
      <c r="B28" s="52">
        <v>1.639E-3</v>
      </c>
    </row>
    <row r="29" spans="1:4" ht="15" x14ac:dyDescent="0.25">
      <c r="A29" s="55" t="s">
        <v>33</v>
      </c>
      <c r="B29" s="51">
        <v>1.707E-3</v>
      </c>
      <c r="C29" s="57"/>
    </row>
    <row r="30" spans="1:4" ht="15" x14ac:dyDescent="0.25">
      <c r="A30" s="58" t="s">
        <v>34</v>
      </c>
      <c r="B30" s="52">
        <v>1.776E-3</v>
      </c>
      <c r="C30" s="57"/>
    </row>
    <row r="31" spans="1:4" ht="15" x14ac:dyDescent="0.25">
      <c r="A31" s="55" t="s">
        <v>35</v>
      </c>
      <c r="B31" s="51">
        <v>1.8439999999999999E-3</v>
      </c>
      <c r="C31" s="57"/>
    </row>
    <row r="32" spans="1:4" ht="15" x14ac:dyDescent="0.25">
      <c r="A32" s="55" t="s">
        <v>36</v>
      </c>
      <c r="B32" s="52">
        <v>1.9120000000000001E-3</v>
      </c>
      <c r="C32" s="57"/>
    </row>
    <row r="33" spans="1:3" ht="15" x14ac:dyDescent="0.25">
      <c r="A33" s="55" t="s">
        <v>37</v>
      </c>
      <c r="B33" s="56">
        <v>1.9810000000000001E-3</v>
      </c>
      <c r="C33" s="57"/>
    </row>
    <row r="34" spans="1:3" ht="15" x14ac:dyDescent="0.25">
      <c r="A34" s="55" t="s">
        <v>38</v>
      </c>
      <c r="B34" s="52">
        <v>2.049E-3</v>
      </c>
      <c r="C34" s="57"/>
    </row>
    <row r="35" spans="1:3" ht="15" x14ac:dyDescent="0.25">
      <c r="A35" s="55" t="s">
        <v>39</v>
      </c>
      <c r="B35" s="51">
        <v>2.117E-3</v>
      </c>
      <c r="C35" s="57"/>
    </row>
    <row r="36" spans="1:3" ht="15" x14ac:dyDescent="0.25">
      <c r="A36" s="55" t="s">
        <v>50</v>
      </c>
      <c r="B36" s="51">
        <f>B35+0.000068</f>
        <v>2.1849999999999999E-3</v>
      </c>
      <c r="C36" s="57"/>
    </row>
    <row r="37" spans="1:3" ht="15" x14ac:dyDescent="0.25">
      <c r="A37" s="55" t="s">
        <v>54</v>
      </c>
      <c r="B37" s="51">
        <f t="shared" ref="B37:B49" si="0">B36+0.000068</f>
        <v>2.2529999999999998E-3</v>
      </c>
      <c r="C37" s="57"/>
    </row>
    <row r="38" spans="1:3" ht="15" x14ac:dyDescent="0.25">
      <c r="A38" s="55" t="s">
        <v>55</v>
      </c>
      <c r="B38" s="51">
        <f t="shared" si="0"/>
        <v>2.3209999999999997E-3</v>
      </c>
      <c r="C38" s="57"/>
    </row>
    <row r="39" spans="1:3" ht="15" x14ac:dyDescent="0.25">
      <c r="A39" s="55" t="s">
        <v>56</v>
      </c>
      <c r="B39" s="51">
        <f t="shared" si="0"/>
        <v>2.3889999999999996E-3</v>
      </c>
      <c r="C39" s="57"/>
    </row>
    <row r="40" spans="1:3" ht="15" x14ac:dyDescent="0.25">
      <c r="A40" s="55" t="s">
        <v>57</v>
      </c>
      <c r="B40" s="51">
        <f t="shared" si="0"/>
        <v>2.4569999999999995E-3</v>
      </c>
      <c r="C40" s="57"/>
    </row>
    <row r="41" spans="1:3" ht="15" x14ac:dyDescent="0.25">
      <c r="A41" s="55" t="s">
        <v>58</v>
      </c>
      <c r="B41" s="51">
        <f t="shared" si="0"/>
        <v>2.5249999999999995E-3</v>
      </c>
      <c r="C41" s="57"/>
    </row>
    <row r="42" spans="1:3" ht="15" x14ac:dyDescent="0.25">
      <c r="A42" s="55" t="s">
        <v>59</v>
      </c>
      <c r="B42" s="51">
        <f t="shared" si="0"/>
        <v>2.5929999999999994E-3</v>
      </c>
      <c r="C42" s="57"/>
    </row>
    <row r="43" spans="1:3" ht="15" x14ac:dyDescent="0.25">
      <c r="A43" s="55" t="s">
        <v>51</v>
      </c>
      <c r="B43" s="51">
        <f t="shared" si="0"/>
        <v>2.6609999999999993E-3</v>
      </c>
      <c r="C43" s="57"/>
    </row>
    <row r="44" spans="1:3" ht="15" x14ac:dyDescent="0.25">
      <c r="A44" s="55" t="s">
        <v>52</v>
      </c>
      <c r="B44" s="51">
        <f t="shared" si="0"/>
        <v>2.7289999999999992E-3</v>
      </c>
      <c r="C44" s="57"/>
    </row>
    <row r="45" spans="1:3" ht="15" x14ac:dyDescent="0.25">
      <c r="A45" s="55" t="s">
        <v>53</v>
      </c>
      <c r="B45" s="51">
        <f t="shared" si="0"/>
        <v>2.7969999999999991E-3</v>
      </c>
      <c r="C45" s="57"/>
    </row>
    <row r="46" spans="1:3" ht="15" x14ac:dyDescent="0.25">
      <c r="A46" s="55" t="s">
        <v>61</v>
      </c>
      <c r="B46" s="51">
        <f t="shared" si="0"/>
        <v>2.8649999999999991E-3</v>
      </c>
      <c r="C46" s="57"/>
    </row>
    <row r="47" spans="1:3" ht="15" x14ac:dyDescent="0.25">
      <c r="A47" s="55" t="s">
        <v>62</v>
      </c>
      <c r="B47" s="51">
        <f t="shared" si="0"/>
        <v>2.932999999999999E-3</v>
      </c>
      <c r="C47" s="57"/>
    </row>
    <row r="48" spans="1:3" ht="15" x14ac:dyDescent="0.25">
      <c r="A48" s="55" t="s">
        <v>63</v>
      </c>
      <c r="B48" s="51">
        <f t="shared" si="0"/>
        <v>3.0009999999999989E-3</v>
      </c>
      <c r="C48" s="57"/>
    </row>
    <row r="49" spans="1:5" ht="15.75" thickBot="1" x14ac:dyDescent="0.3">
      <c r="A49" s="59" t="s">
        <v>64</v>
      </c>
      <c r="B49" s="60">
        <f t="shared" si="0"/>
        <v>3.0689999999999988E-3</v>
      </c>
      <c r="C49" s="57"/>
    </row>
    <row r="51" spans="1:5" ht="26.25" customHeight="1" x14ac:dyDescent="0.2">
      <c r="A51" s="61" t="s">
        <v>26</v>
      </c>
      <c r="B51" s="61"/>
      <c r="C51" s="61"/>
      <c r="D51" s="61"/>
      <c r="E51" s="61"/>
    </row>
    <row r="52" spans="1:5" ht="37.5" customHeight="1" x14ac:dyDescent="0.2">
      <c r="A52" s="61" t="s">
        <v>27</v>
      </c>
      <c r="B52" s="61"/>
      <c r="C52" s="61"/>
      <c r="D52" s="61"/>
      <c r="E52" s="61"/>
    </row>
    <row r="53" spans="1:5" ht="101.25" customHeight="1" x14ac:dyDescent="0.2">
      <c r="A53" s="61" t="s">
        <v>65</v>
      </c>
      <c r="B53" s="61"/>
      <c r="C53" s="61"/>
      <c r="D53" s="61"/>
      <c r="E53" s="61"/>
    </row>
    <row r="54" spans="1:5" ht="26.25" customHeight="1" x14ac:dyDescent="0.2">
      <c r="A54" s="61" t="s">
        <v>28</v>
      </c>
      <c r="B54" s="61"/>
      <c r="C54" s="61"/>
      <c r="D54" s="61"/>
      <c r="E54" s="61"/>
    </row>
    <row r="55" spans="1:5" ht="60.75" customHeight="1" x14ac:dyDescent="0.2">
      <c r="A55" s="61" t="s">
        <v>66</v>
      </c>
      <c r="B55" s="61"/>
      <c r="C55" s="61"/>
      <c r="D55" s="61"/>
      <c r="E55" s="61"/>
    </row>
    <row r="56" spans="1:5" ht="12.75" customHeight="1" x14ac:dyDescent="0.2">
      <c r="A56" s="61" t="s">
        <v>29</v>
      </c>
      <c r="B56" s="62"/>
      <c r="C56" s="62"/>
      <c r="D56" s="62"/>
      <c r="E56" s="62"/>
    </row>
    <row r="61" spans="1:5" ht="12.75" customHeight="1" x14ac:dyDescent="0.2"/>
    <row r="62" spans="1:5" ht="12.75" customHeight="1" x14ac:dyDescent="0.2"/>
    <row r="63" spans="1:5" ht="12.75" customHeight="1" x14ac:dyDescent="0.2"/>
    <row r="64" spans="1:5" ht="12.75" customHeight="1" x14ac:dyDescent="0.2"/>
    <row r="65" ht="12.75" customHeight="1" x14ac:dyDescent="0.2"/>
    <row r="66" ht="12.75" customHeight="1" x14ac:dyDescent="0.2"/>
  </sheetData>
  <mergeCells count="9">
    <mergeCell ref="A1:B1"/>
    <mergeCell ref="C1:D1"/>
    <mergeCell ref="A2:B2"/>
    <mergeCell ref="A55:E55"/>
    <mergeCell ref="A56:E56"/>
    <mergeCell ref="A51:E51"/>
    <mergeCell ref="A52:E52"/>
    <mergeCell ref="A53:E53"/>
    <mergeCell ref="A54:E54"/>
  </mergeCells>
  <phoneticPr fontId="0"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KHLM</vt:lpstr>
      <vt:lpstr>SKAALA</vt:lpstr>
    </vt:vector>
  </TitlesOfParts>
  <Company>evr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toomas uiboupin</dc:creator>
  <cp:lastModifiedBy>Jane Etverk</cp:lastModifiedBy>
  <cp:lastPrinted>2010-03-04T10:02:29Z</cp:lastPrinted>
  <dcterms:created xsi:type="dcterms:W3CDTF">2006-12-08T08:13:38Z</dcterms:created>
  <dcterms:modified xsi:type="dcterms:W3CDTF">2018-06-12T16:25:51Z</dcterms:modified>
</cp:coreProperties>
</file>